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RE Disbursement Form" sheetId="1" r:id="rId1"/>
    <sheet name="Sheet1" sheetId="2" r:id="rId2"/>
    <sheet name="Sheet3" sheetId="3" r:id="rId3"/>
  </sheets>
  <definedNames>
    <definedName name="_xlnm.Print_Area" localSheetId="0">'RE Disbursement Form'!$A$1:$DE$51</definedName>
  </definedNames>
  <calcPr fullCalcOnLoad="1"/>
</workbook>
</file>

<file path=xl/sharedStrings.xml><?xml version="1.0" encoding="utf-8"?>
<sst xmlns="http://schemas.openxmlformats.org/spreadsheetml/2006/main" count="151" uniqueCount="107">
  <si>
    <t>R E A L T Y     D I V I S I O N</t>
  </si>
  <si>
    <t>COMMISSION DISBURSEMENT REQUEST FORM</t>
  </si>
  <si>
    <t>* Items marked with asterisks are required in order to issue checks!</t>
  </si>
  <si>
    <t>Fax to headquarters: (408) 531-4193</t>
  </si>
  <si>
    <t>* Agent Name:</t>
  </si>
  <si>
    <t>* Associate Code:</t>
  </si>
  <si>
    <t>* Transaction Date:</t>
  </si>
  <si>
    <t>/</t>
  </si>
  <si>
    <t>* Required ESC #:</t>
  </si>
  <si>
    <t>* Title Company:</t>
  </si>
  <si>
    <t>* Property Address:</t>
  </si>
  <si>
    <t>,</t>
  </si>
  <si>
    <t>* Seller's Name:</t>
  </si>
  <si>
    <t>Listing Office:</t>
  </si>
  <si>
    <t>* Buyer's Name:</t>
  </si>
  <si>
    <t>Selling Office:</t>
  </si>
  <si>
    <t>Commission Demand (due to The MILI Realty Group)</t>
  </si>
  <si>
    <t>* Selling/Buying Price</t>
  </si>
  <si>
    <t>* Commission Percentage</t>
  </si>
  <si>
    <t>* And/Or stated amount</t>
  </si>
  <si>
    <t>* Commission Amount</t>
  </si>
  <si>
    <t>Fees Summary</t>
  </si>
  <si>
    <t>Fee Type</t>
  </si>
  <si>
    <t>* Associate ID/SSN/Tax ID</t>
  </si>
  <si>
    <t>* Associate/ Company Name</t>
  </si>
  <si>
    <t>*Amount</t>
  </si>
  <si>
    <t>Address                         Required for Non-Associate or Company</t>
  </si>
  <si>
    <t>* Required Docs</t>
  </si>
  <si>
    <t xml:space="preserve"> E&amp;O Fee</t>
  </si>
  <si>
    <t>MILI Group Inc.</t>
  </si>
  <si>
    <t xml:space="preserve"> Escrow Coordination</t>
  </si>
  <si>
    <t xml:space="preserve"> Quality Control</t>
  </si>
  <si>
    <t xml:space="preserve"> Other Fees</t>
  </si>
  <si>
    <t>Proof</t>
  </si>
  <si>
    <t xml:space="preserve"> *Specify:</t>
  </si>
  <si>
    <t xml:space="preserve"> Charity</t>
  </si>
  <si>
    <t>W-9</t>
  </si>
  <si>
    <t xml:space="preserve"> Office Expenses</t>
  </si>
  <si>
    <t>For accounting use ONLY!</t>
  </si>
  <si>
    <t>*** SKIP THIS ENTIRE LINE ***</t>
  </si>
  <si>
    <t xml:space="preserve"> Searching Fee</t>
  </si>
  <si>
    <t xml:space="preserve"> Marketing Costs</t>
  </si>
  <si>
    <t xml:space="preserve"> Other Fee</t>
  </si>
  <si>
    <t>* Specify:</t>
  </si>
  <si>
    <t>Total Fees:</t>
  </si>
  <si>
    <t>Match-up Agreement</t>
  </si>
  <si>
    <t>Agent Type</t>
  </si>
  <si>
    <t>* Associate ID</t>
  </si>
  <si>
    <t>* %</t>
  </si>
  <si>
    <t>* Agent Authorization</t>
  </si>
  <si>
    <t>* DM Authorization</t>
  </si>
  <si>
    <t xml:space="preserve"> Receiving</t>
  </si>
  <si>
    <t>Name:</t>
  </si>
  <si>
    <t xml:space="preserve"> Agent</t>
  </si>
  <si>
    <t>Signature:</t>
  </si>
  <si>
    <t xml:space="preserve"> Referring</t>
  </si>
  <si>
    <t>Required attached documents:</t>
  </si>
  <si>
    <t>HUD-1, Final Disclosure Statement</t>
  </si>
  <si>
    <t>MLS (if listing or referral)</t>
  </si>
  <si>
    <t>Others:</t>
  </si>
  <si>
    <t>Notes:</t>
  </si>
  <si>
    <t>First Legacy Corporation</t>
  </si>
  <si>
    <t>Office: (909) 843-6460  E-fax: (888) 789-0960</t>
  </si>
  <si>
    <t xml:space="preserve">* Agent Name: </t>
  </si>
  <si>
    <t>* Associate ID:</t>
  </si>
  <si>
    <t xml:space="preserve">* Escrow No.: </t>
  </si>
  <si>
    <t xml:space="preserve">* Title Co.: </t>
  </si>
  <si>
    <t>Commssion Details (Due to First Legacy Corporation)</t>
  </si>
  <si>
    <t>* And/or Stated Amount</t>
  </si>
  <si>
    <t>Fees Details</t>
  </si>
  <si>
    <t>Escrow Coordination</t>
  </si>
  <si>
    <t>Quality Control</t>
  </si>
  <si>
    <t>Profit Pool, 5%</t>
  </si>
  <si>
    <t>Other Fees</t>
  </si>
  <si>
    <t>ID/SSN/Tax ID</t>
  </si>
  <si>
    <t>Company Name</t>
  </si>
  <si>
    <t>Amount</t>
  </si>
  <si>
    <t>Address</t>
  </si>
  <si>
    <t>Type of Fee</t>
  </si>
  <si>
    <t>* Associate</t>
  </si>
  <si>
    <t>Sub-total:</t>
  </si>
  <si>
    <t>FLC</t>
  </si>
  <si>
    <t>Upline Disbursement</t>
  </si>
  <si>
    <t>ID/SSN/TaxID</t>
  </si>
  <si>
    <t>Associate</t>
  </si>
  <si>
    <t>Contract</t>
  </si>
  <si>
    <t>Level,%</t>
  </si>
  <si>
    <t>Name</t>
  </si>
  <si>
    <t>Match-Up Agreement</t>
  </si>
  <si>
    <t>Receiving</t>
  </si>
  <si>
    <t>Agent</t>
  </si>
  <si>
    <t>Referring</t>
  </si>
  <si>
    <t>Assoicate ID</t>
  </si>
  <si>
    <t>Agent Authorization</t>
  </si>
  <si>
    <t>DM Authorization</t>
  </si>
  <si>
    <t>MatchUp</t>
  </si>
  <si>
    <t>MatchUp Receiving Agent</t>
  </si>
  <si>
    <t>MatchUp Referring Agent</t>
  </si>
  <si>
    <t>20955 Pathfinder Road Suite 100, Diamond Bar, CA 91765</t>
  </si>
  <si>
    <t>E &amp; O Insurance Fee</t>
  </si>
  <si>
    <t>Branch Pool, 2%</t>
  </si>
  <si>
    <t>Real Estate Disbursement Request Form</t>
  </si>
  <si>
    <t>*Listing Office:</t>
  </si>
  <si>
    <t>*Selling Office:</t>
  </si>
  <si>
    <t>Broker Admin Fee</t>
  </si>
  <si>
    <t>* Bonus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</si>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</sst>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8"/>
      <color indexed="8"/>
      <name val="Times New Roman"/>
      <family val="1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169" fontId="0" fillId="33" borderId="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9" fontId="0" fillId="33" borderId="0" xfId="0" applyNumberFormat="1" applyFill="1" applyBorder="1" applyAlignment="1" applyProtection="1">
      <alignment horizontal="center"/>
      <protection locked="0"/>
    </xf>
    <xf numFmtId="10" fontId="0" fillId="33" borderId="0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169" fontId="0" fillId="34" borderId="13" xfId="0" applyNumberFormat="1" applyFill="1" applyBorder="1" applyAlignment="1" applyProtection="1">
      <alignment horizontal="center"/>
      <protection locked="0"/>
    </xf>
    <xf numFmtId="169" fontId="0" fillId="34" borderId="11" xfId="0" applyNumberFormat="1" applyFill="1" applyBorder="1" applyAlignment="1" applyProtection="1">
      <alignment horizontal="center"/>
      <protection locked="0"/>
    </xf>
    <xf numFmtId="169" fontId="0" fillId="34" borderId="14" xfId="0" applyNumberFormat="1" applyFill="1" applyBorder="1" applyAlignment="1" applyProtection="1">
      <alignment horizontal="center"/>
      <protection locked="0"/>
    </xf>
    <xf numFmtId="10" fontId="0" fillId="0" borderId="16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68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8" fontId="0" fillId="33" borderId="18" xfId="0" applyNumberForma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168" fontId="0" fillId="33" borderId="13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34" borderId="13" xfId="0" applyNumberFormat="1" applyFill="1" applyBorder="1" applyAlignment="1" applyProtection="1">
      <alignment horizontal="center"/>
      <protection locked="0"/>
    </xf>
    <xf numFmtId="10" fontId="0" fillId="34" borderId="11" xfId="0" applyNumberFormat="1" applyFill="1" applyBorder="1" applyAlignment="1" applyProtection="1">
      <alignment horizontal="center"/>
      <protection locked="0"/>
    </xf>
    <xf numFmtId="10" fontId="0" fillId="34" borderId="14" xfId="0" applyNumberFormat="1" applyFill="1" applyBorder="1" applyAlignment="1" applyProtection="1">
      <alignment horizontal="center"/>
      <protection locked="0"/>
    </xf>
    <xf numFmtId="10" fontId="0" fillId="34" borderId="16" xfId="0" applyNumberFormat="1" applyFill="1" applyBorder="1" applyAlignment="1" applyProtection="1">
      <alignment horizontal="center"/>
      <protection locked="0"/>
    </xf>
    <xf numFmtId="10" fontId="0" fillId="34" borderId="12" xfId="0" applyNumberFormat="1" applyFill="1" applyBorder="1" applyAlignment="1" applyProtection="1">
      <alignment horizontal="center"/>
      <protection locked="0"/>
    </xf>
    <xf numFmtId="10" fontId="0" fillId="34" borderId="19" xfId="0" applyNumberFormat="1" applyFill="1" applyBorder="1" applyAlignment="1" applyProtection="1">
      <alignment horizontal="center"/>
      <protection locked="0"/>
    </xf>
    <xf numFmtId="168" fontId="0" fillId="33" borderId="16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0" fillId="34" borderId="21" xfId="0" applyFill="1" applyBorder="1" applyAlignment="1" applyProtection="1">
      <alignment horizontal="center"/>
      <protection locked="0"/>
    </xf>
    <xf numFmtId="14" fontId="0" fillId="34" borderId="22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left"/>
      <protection locked="0"/>
    </xf>
    <xf numFmtId="0" fontId="0" fillId="34" borderId="18" xfId="0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168" fontId="0" fillId="34" borderId="17" xfId="0" applyNumberFormat="1" applyFill="1" applyBorder="1" applyAlignment="1" applyProtection="1">
      <alignment horizontal="right"/>
      <protection locked="0"/>
    </xf>
    <xf numFmtId="168" fontId="0" fillId="34" borderId="18" xfId="0" applyNumberFormat="1" applyFill="1" applyBorder="1" applyAlignment="1" applyProtection="1">
      <alignment horizontal="right"/>
      <protection locked="0"/>
    </xf>
    <xf numFmtId="168" fontId="0" fillId="34" borderId="20" xfId="0" applyNumberFormat="1" applyFill="1" applyBorder="1" applyAlignment="1" applyProtection="1">
      <alignment horizontal="right"/>
      <protection locked="0"/>
    </xf>
    <xf numFmtId="168" fontId="0" fillId="33" borderId="17" xfId="0" applyNumberFormat="1" applyFill="1" applyBorder="1" applyAlignment="1" applyProtection="1">
      <alignment horizontal="right"/>
      <protection/>
    </xf>
    <xf numFmtId="168" fontId="0" fillId="33" borderId="18" xfId="0" applyNumberFormat="1" applyFill="1" applyBorder="1" applyAlignment="1" applyProtection="1">
      <alignment horizontal="right"/>
      <protection/>
    </xf>
    <xf numFmtId="168" fontId="0" fillId="33" borderId="20" xfId="0" applyNumberFormat="1" applyFill="1" applyBorder="1" applyAlignment="1" applyProtection="1">
      <alignment horizontal="right"/>
      <protection/>
    </xf>
    <xf numFmtId="168" fontId="0" fillId="33" borderId="11" xfId="0" applyNumberFormat="1" applyFill="1" applyBorder="1" applyAlignment="1">
      <alignment horizontal="right"/>
    </xf>
    <xf numFmtId="168" fontId="0" fillId="33" borderId="0" xfId="0" applyNumberFormat="1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right"/>
      <protection hidden="1"/>
    </xf>
    <xf numFmtId="169" fontId="0" fillId="34" borderId="23" xfId="0" applyNumberFormat="1" applyFill="1" applyBorder="1" applyAlignment="1" applyProtection="1">
      <alignment horizontal="center"/>
      <protection locked="0"/>
    </xf>
    <xf numFmtId="169" fontId="0" fillId="34" borderId="24" xfId="0" applyNumberFormat="1" applyFill="1" applyBorder="1" applyAlignment="1" applyProtection="1">
      <alignment horizontal="center"/>
      <protection locked="0"/>
    </xf>
    <xf numFmtId="169" fontId="0" fillId="34" borderId="25" xfId="0" applyNumberFormat="1" applyFill="1" applyBorder="1" applyAlignment="1" applyProtection="1">
      <alignment horizontal="center"/>
      <protection locked="0"/>
    </xf>
    <xf numFmtId="10" fontId="0" fillId="34" borderId="23" xfId="0" applyNumberFormat="1" applyFill="1" applyBorder="1" applyAlignment="1" applyProtection="1">
      <alignment horizontal="center"/>
      <protection locked="0"/>
    </xf>
    <xf numFmtId="10" fontId="0" fillId="34" borderId="24" xfId="0" applyNumberFormat="1" applyFill="1" applyBorder="1" applyAlignment="1" applyProtection="1">
      <alignment horizontal="center"/>
      <protection locked="0"/>
    </xf>
    <xf numFmtId="10" fontId="0" fillId="34" borderId="25" xfId="0" applyNumberFormat="1" applyFill="1" applyBorder="1" applyAlignment="1" applyProtection="1">
      <alignment horizontal="center"/>
      <protection locked="0"/>
    </xf>
    <xf numFmtId="169" fontId="0" fillId="33" borderId="17" xfId="0" applyNumberFormat="1" applyFill="1" applyBorder="1" applyAlignment="1">
      <alignment horizontal="center"/>
    </xf>
    <xf numFmtId="169" fontId="0" fillId="33" borderId="18" xfId="0" applyNumberFormat="1" applyFill="1" applyBorder="1" applyAlignment="1">
      <alignment horizontal="center"/>
    </xf>
    <xf numFmtId="169" fontId="0" fillId="33" borderId="20" xfId="0" applyNumberFormat="1" applyFill="1" applyBorder="1" applyAlignment="1">
      <alignment horizontal="center"/>
    </xf>
    <xf numFmtId="168" fontId="0" fillId="33" borderId="17" xfId="0" applyNumberFormat="1" applyFill="1" applyBorder="1" applyAlignment="1">
      <alignment horizontal="right"/>
    </xf>
    <xf numFmtId="168" fontId="0" fillId="33" borderId="20" xfId="0" applyNumberFormat="1" applyFill="1" applyBorder="1" applyAlignment="1">
      <alignment horizontal="right"/>
    </xf>
    <xf numFmtId="9" fontId="0" fillId="0" borderId="17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1"/>
  <sheetViews>
    <sheetView tabSelected="1" zoomScale="145" zoomScaleNormal="145" zoomScalePageLayoutView="0" workbookViewId="0" topLeftCell="A36">
      <selection activeCell="BC42" sqref="BC42:BO42"/>
    </sheetView>
  </sheetViews>
  <sheetFormatPr defaultColWidth="0.85546875" defaultRowHeight="12.75"/>
  <cols>
    <col min="1" max="9" width="0.85546875" style="0" customWidth="1"/>
    <col min="10" max="10" width="1.28515625" style="0" customWidth="1"/>
    <col min="11" max="46" width="0.85546875" style="0" customWidth="1"/>
    <col min="47" max="47" width="0.9921875" style="0" customWidth="1"/>
    <col min="48" max="48" width="0.71875" style="0" customWidth="1"/>
    <col min="49" max="87" width="0.85546875" style="0" customWidth="1"/>
    <col min="88" max="88" width="1.28515625" style="0" customWidth="1"/>
    <col min="89" max="96" width="0.85546875" style="0" customWidth="1"/>
    <col min="97" max="97" width="1.1484375" style="0" customWidth="1"/>
    <col min="98" max="106" width="0.85546875" style="0" customWidth="1"/>
    <col min="107" max="107" width="1.28515625" style="0" customWidth="1"/>
  </cols>
  <sheetData>
    <row r="1" spans="1:110" ht="23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 t="s">
        <v>61</v>
      </c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3"/>
      <c r="DF1" s="14"/>
    </row>
    <row r="2" spans="1:110" ht="12.7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77" t="s">
        <v>98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6"/>
      <c r="DF2" s="14"/>
    </row>
    <row r="3" spans="1:110" ht="12.7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77" t="s">
        <v>62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6"/>
      <c r="DF3" s="14"/>
    </row>
    <row r="4" spans="1:110" ht="12.75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89" t="s">
        <v>101</v>
      </c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6"/>
      <c r="DF4" s="14"/>
    </row>
    <row r="5" spans="1:110" ht="12.7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6"/>
      <c r="DF5" s="14"/>
    </row>
    <row r="6" spans="1:110" ht="15" customHeight="1">
      <c r="A6" s="15"/>
      <c r="B6" s="14" t="s">
        <v>63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22" t="s">
        <v>64</v>
      </c>
      <c r="CO6" s="14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14"/>
      <c r="DE6" s="16"/>
      <c r="DF6" s="14"/>
    </row>
    <row r="7" spans="1:110" ht="15" customHeight="1">
      <c r="A7" s="15"/>
      <c r="B7" s="14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79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t="s">
        <v>65</v>
      </c>
      <c r="AV7" s="14"/>
      <c r="AW7" s="14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t="s">
        <v>66</v>
      </c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14"/>
      <c r="DE7" s="16"/>
      <c r="DF7" s="14"/>
    </row>
    <row r="8" spans="1:110" ht="15" customHeight="1">
      <c r="A8" s="15"/>
      <c r="B8" s="14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14"/>
      <c r="DE8" s="16"/>
      <c r="DF8" s="14"/>
    </row>
    <row r="9" spans="1:110" ht="15" customHeight="1">
      <c r="A9" s="15"/>
      <c r="B9" s="14" t="s">
        <v>12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14"/>
      <c r="BE9" s="14" t="s">
        <v>102</v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14"/>
      <c r="DE9" s="16"/>
      <c r="DF9" s="14"/>
    </row>
    <row r="10" spans="1:110" ht="15" customHeight="1">
      <c r="A10" s="15"/>
      <c r="B10" s="14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S10" s="80" t="s">
        <v>106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14"/>
      <c r="BE10" s="14" t="s">
        <v>103</v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14"/>
      <c r="DE10" s="16"/>
      <c r="DF10" s="14"/>
    </row>
    <row r="11" spans="1:110" ht="15" customHeight="1" thickBot="1">
      <c r="A11" s="15"/>
      <c r="B11" s="14" t="s">
        <v>67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6"/>
      <c r="DF11" s="14"/>
    </row>
    <row r="12" spans="1:110" ht="15" customHeight="1" thickBot="1">
      <c r="A12" s="15"/>
      <c r="B12" s="10" t="s">
        <v>17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99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1"/>
      <c r="BM12" s="8"/>
      <c r="BN12" s="8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6"/>
      <c r="DF12" s="14"/>
    </row>
    <row r="13" spans="1:110" ht="15" customHeight="1" thickBot="1">
      <c r="A13" s="15"/>
      <c r="B13" s="15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02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4"/>
      <c r="BM13" s="9"/>
      <c r="BN13" s="9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6"/>
      <c r="DF13" s="14"/>
    </row>
    <row r="14" spans="1:110" ht="15" customHeight="1" thickBot="1">
      <c r="A14" s="15"/>
      <c r="B14" s="15" t="s">
        <v>68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99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1"/>
      <c r="BM14" s="8"/>
      <c r="BN14" s="8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6"/>
      <c r="DF14" s="14"/>
    </row>
    <row r="15" spans="1:110" ht="15" customHeight="1" thickBot="1">
      <c r="A15" s="15"/>
      <c r="B15" s="15" t="s">
        <v>105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33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5"/>
      <c r="BM15" s="8"/>
      <c r="BN15" s="8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6"/>
      <c r="DF15" s="14"/>
    </row>
    <row r="16" spans="1:110" ht="15" customHeight="1" thickBot="1">
      <c r="A16" s="15"/>
      <c r="B16" s="17" t="s">
        <v>20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05">
        <f>IF(AC13&gt;0,AC12*AC13,AC14)</f>
        <v>0</v>
      </c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7"/>
      <c r="BM16" s="5"/>
      <c r="BN16" s="5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6"/>
      <c r="DF16" s="14"/>
    </row>
    <row r="17" spans="1:110" ht="15" customHeight="1" thickBot="1">
      <c r="A17" s="15"/>
      <c r="B17" s="19" t="s">
        <v>69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6"/>
      <c r="DF17" s="14"/>
    </row>
    <row r="18" spans="1:110" ht="15" customHeight="1">
      <c r="A18" s="15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0"/>
      <c r="Y18" s="11"/>
      <c r="Z18" s="11"/>
      <c r="AA18" s="11"/>
      <c r="AB18" s="11"/>
      <c r="AC18" s="11"/>
      <c r="AD18" s="11"/>
      <c r="AE18" s="11"/>
      <c r="AF18" s="6" t="s">
        <v>79</v>
      </c>
      <c r="AG18" s="11"/>
      <c r="AH18" s="11"/>
      <c r="AI18" s="11"/>
      <c r="AJ18" s="11"/>
      <c r="AK18" s="11"/>
      <c r="AL18" s="11"/>
      <c r="AM18" s="11"/>
      <c r="AN18" s="10"/>
      <c r="AO18" s="11"/>
      <c r="AP18" s="11"/>
      <c r="AQ18" s="11"/>
      <c r="AR18" s="11"/>
      <c r="AS18" s="11"/>
      <c r="AT18" s="11"/>
      <c r="AU18" s="11"/>
      <c r="AV18" s="6" t="s">
        <v>79</v>
      </c>
      <c r="AW18" s="11"/>
      <c r="AX18" s="11"/>
      <c r="AY18" s="11"/>
      <c r="AZ18" s="11"/>
      <c r="BA18" s="11"/>
      <c r="BB18" s="11"/>
      <c r="BC18" s="11"/>
      <c r="BD18" s="11"/>
      <c r="BE18" s="10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0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6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3"/>
      <c r="DD18" s="14"/>
      <c r="DE18" s="16"/>
      <c r="DF18" s="14"/>
    </row>
    <row r="19" spans="1:110" ht="15" customHeight="1" thickBot="1">
      <c r="A19" s="15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7" t="s">
        <v>78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7" t="s">
        <v>74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7" t="s">
        <v>75</v>
      </c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7" t="s">
        <v>76</v>
      </c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7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7" t="s">
        <v>77</v>
      </c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23"/>
      <c r="DD19" s="14"/>
      <c r="DE19" s="16"/>
      <c r="DF19" s="14"/>
    </row>
    <row r="20" spans="1:110" ht="15" customHeight="1" thickBot="1">
      <c r="A20" s="15"/>
      <c r="B20" s="20" t="s">
        <v>99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84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6"/>
      <c r="AN20" s="84" t="s">
        <v>81</v>
      </c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6"/>
      <c r="BE20" s="93">
        <v>98</v>
      </c>
      <c r="BF20" s="94"/>
      <c r="BG20" s="94"/>
      <c r="BH20" s="94"/>
      <c r="BI20" s="94"/>
      <c r="BJ20" s="94"/>
      <c r="BK20" s="94"/>
      <c r="BL20" s="94"/>
      <c r="BM20" s="94"/>
      <c r="BN20" s="94"/>
      <c r="BO20" s="95"/>
      <c r="BP20" s="84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6"/>
      <c r="DD20" s="14"/>
      <c r="DE20" s="16"/>
      <c r="DF20" s="14"/>
    </row>
    <row r="21" spans="1:110" ht="15" customHeight="1" thickBot="1">
      <c r="A21" s="15"/>
      <c r="B21" s="20" t="s">
        <v>70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53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5"/>
      <c r="AN21" s="53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5"/>
      <c r="BE21" s="90">
        <v>0</v>
      </c>
      <c r="BF21" s="91"/>
      <c r="BG21" s="91"/>
      <c r="BH21" s="91"/>
      <c r="BI21" s="91"/>
      <c r="BJ21" s="91"/>
      <c r="BK21" s="91"/>
      <c r="BL21" s="91"/>
      <c r="BM21" s="91"/>
      <c r="BN21" s="91"/>
      <c r="BO21" s="92"/>
      <c r="BP21" s="53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5"/>
      <c r="DD21" s="14"/>
      <c r="DE21" s="16"/>
      <c r="DF21" s="14"/>
    </row>
    <row r="22" spans="1:110" ht="15" customHeight="1" thickBot="1">
      <c r="A22" s="15"/>
      <c r="B22" s="20" t="s">
        <v>71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53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5"/>
      <c r="AN22" s="53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5"/>
      <c r="BE22" s="90"/>
      <c r="BF22" s="91"/>
      <c r="BG22" s="91"/>
      <c r="BH22" s="91"/>
      <c r="BI22" s="91"/>
      <c r="BJ22" s="91"/>
      <c r="BK22" s="91"/>
      <c r="BL22" s="91"/>
      <c r="BM22" s="91"/>
      <c r="BN22" s="91"/>
      <c r="BO22" s="92"/>
      <c r="BP22" s="53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5"/>
      <c r="DD22" s="14"/>
      <c r="DE22" s="16"/>
      <c r="DF22" s="14"/>
    </row>
    <row r="23" spans="1:110" ht="15" customHeight="1" thickBot="1">
      <c r="A23" s="15"/>
      <c r="B23" s="20" t="s">
        <v>100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84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84" t="s">
        <v>81</v>
      </c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6"/>
      <c r="BE23" s="93">
        <f>0.02*AC16</f>
        <v>0</v>
      </c>
      <c r="BF23" s="94"/>
      <c r="BG23" s="94"/>
      <c r="BH23" s="94"/>
      <c r="BI23" s="94"/>
      <c r="BJ23" s="94"/>
      <c r="BK23" s="94"/>
      <c r="BL23" s="94"/>
      <c r="BM23" s="94"/>
      <c r="BN23" s="94"/>
      <c r="BO23" s="95"/>
      <c r="BP23" s="84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6"/>
      <c r="DD23" s="14"/>
      <c r="DE23" s="16"/>
      <c r="DF23" s="14"/>
    </row>
    <row r="24" spans="1:110" ht="15" customHeight="1" thickBot="1">
      <c r="A24" s="15"/>
      <c r="B24" s="20" t="s">
        <v>72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84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6"/>
      <c r="AN24" s="84" t="s">
        <v>81</v>
      </c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6"/>
      <c r="BE24" s="93">
        <f>0.05*AC16</f>
        <v>0</v>
      </c>
      <c r="BF24" s="94"/>
      <c r="BG24" s="94"/>
      <c r="BH24" s="94"/>
      <c r="BI24" s="94"/>
      <c r="BJ24" s="94"/>
      <c r="BK24" s="94"/>
      <c r="BL24" s="94"/>
      <c r="BM24" s="94"/>
      <c r="BN24" s="94"/>
      <c r="BO24" s="95"/>
      <c r="BP24" s="84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6"/>
      <c r="DD24" s="14"/>
      <c r="DE24" s="16"/>
      <c r="DF24" s="14"/>
    </row>
    <row r="25" spans="1:110" ht="15" customHeight="1" thickBot="1">
      <c r="A25" s="15"/>
      <c r="B25" s="20" t="s">
        <v>104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84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6"/>
      <c r="AN25" s="84" t="s">
        <v>81</v>
      </c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6"/>
      <c r="BE25" s="93">
        <f>IF(AC16&lt;5000,300,450)</f>
        <v>300</v>
      </c>
      <c r="BF25" s="94"/>
      <c r="BG25" s="94"/>
      <c r="BH25" s="94"/>
      <c r="BI25" s="94"/>
      <c r="BJ25" s="94"/>
      <c r="BK25" s="94"/>
      <c r="BL25" s="94"/>
      <c r="BM25" s="94"/>
      <c r="BN25" s="94"/>
      <c r="BO25" s="95"/>
      <c r="BP25" s="84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6"/>
      <c r="DD25" s="14"/>
      <c r="DE25" s="16"/>
      <c r="DF25" s="14"/>
    </row>
    <row r="26" spans="1:110" ht="15" customHeight="1" thickBot="1">
      <c r="A26" s="2"/>
      <c r="B26" s="81" t="s">
        <v>73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3"/>
      <c r="X26" s="53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5"/>
      <c r="AN26" s="53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5"/>
      <c r="BE26" s="90"/>
      <c r="BF26" s="91"/>
      <c r="BG26" s="91"/>
      <c r="BH26" s="91"/>
      <c r="BI26" s="91"/>
      <c r="BJ26" s="91"/>
      <c r="BK26" s="91"/>
      <c r="BL26" s="91"/>
      <c r="BM26" s="91"/>
      <c r="BN26" s="91"/>
      <c r="BO26" s="92"/>
      <c r="BP26" s="53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5"/>
      <c r="DD26" s="14"/>
      <c r="DE26" s="16"/>
      <c r="DF26" s="14"/>
    </row>
    <row r="27" spans="1:110" ht="15" customHeight="1" thickBot="1">
      <c r="A27" s="2"/>
      <c r="B27" s="81" t="s">
        <v>73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3"/>
      <c r="X27" s="53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5"/>
      <c r="AN27" s="53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5"/>
      <c r="BE27" s="90"/>
      <c r="BF27" s="91"/>
      <c r="BG27" s="91"/>
      <c r="BH27" s="91"/>
      <c r="BI27" s="91"/>
      <c r="BJ27" s="91"/>
      <c r="BK27" s="91"/>
      <c r="BL27" s="91"/>
      <c r="BM27" s="91"/>
      <c r="BN27" s="91"/>
      <c r="BO27" s="92"/>
      <c r="BP27" s="53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5"/>
      <c r="DD27" s="14"/>
      <c r="DE27" s="16"/>
      <c r="DF27" s="14"/>
    </row>
    <row r="28" spans="1:110" ht="15" customHeight="1" thickBot="1">
      <c r="A28" s="15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24" t="s">
        <v>44</v>
      </c>
      <c r="BD28" s="18"/>
      <c r="BE28" s="108">
        <f>SUM(BE20:BO27)</f>
        <v>398</v>
      </c>
      <c r="BF28" s="58"/>
      <c r="BG28" s="58"/>
      <c r="BH28" s="58"/>
      <c r="BI28" s="58"/>
      <c r="BJ28" s="58"/>
      <c r="BK28" s="58"/>
      <c r="BL28" s="58"/>
      <c r="BM28" s="58"/>
      <c r="BN28" s="58"/>
      <c r="BO28" s="109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23"/>
      <c r="DD28" s="14"/>
      <c r="DE28" s="16"/>
      <c r="DF28" s="14"/>
    </row>
    <row r="29" spans="1:110" ht="1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22" t="s">
        <v>80</v>
      </c>
      <c r="BC29" s="96">
        <f>AC16-BE28</f>
        <v>-398</v>
      </c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6"/>
      <c r="DF29" s="14"/>
    </row>
    <row r="30" spans="1:110" ht="15" customHeight="1" hidden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6"/>
      <c r="BC30" s="97">
        <f>0.15*BC29</f>
        <v>-59.699999999999996</v>
      </c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6"/>
      <c r="DF30" s="14"/>
    </row>
    <row r="31" spans="1:110" ht="15" customHeight="1" hidden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25"/>
      <c r="AX31" s="25"/>
      <c r="AY31" s="25"/>
      <c r="AZ31" s="25"/>
      <c r="BA31" s="25"/>
      <c r="BB31" s="26"/>
      <c r="BC31" s="97">
        <f>BC29-BC30</f>
        <v>-338.3</v>
      </c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6"/>
      <c r="DF31" s="14"/>
    </row>
    <row r="32" spans="1:110" ht="15" customHeight="1" thickBot="1">
      <c r="A32" s="15"/>
      <c r="B32" s="14" t="s">
        <v>88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6"/>
      <c r="DF32" s="14"/>
    </row>
    <row r="33" spans="1:110" ht="15" customHeight="1" thickBot="1">
      <c r="A33" s="15"/>
      <c r="B33" s="27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1"/>
      <c r="N33" s="41" t="s">
        <v>92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3"/>
      <c r="AD33" s="41" t="s">
        <v>93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1" t="s">
        <v>94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1" t="s">
        <v>85</v>
      </c>
      <c r="CC33" s="42"/>
      <c r="CD33" s="42"/>
      <c r="CE33" s="42"/>
      <c r="CF33" s="42"/>
      <c r="CG33" s="42"/>
      <c r="CH33" s="42"/>
      <c r="CI33" s="42"/>
      <c r="CJ33" s="43"/>
      <c r="CK33" s="41" t="s">
        <v>95</v>
      </c>
      <c r="CL33" s="42"/>
      <c r="CM33" s="42"/>
      <c r="CN33" s="42"/>
      <c r="CO33" s="42"/>
      <c r="CP33" s="42"/>
      <c r="CQ33" s="42"/>
      <c r="CR33" s="42"/>
      <c r="CS33" s="43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6"/>
      <c r="DF33" s="14"/>
    </row>
    <row r="34" spans="1:110" ht="15" customHeight="1" thickBot="1">
      <c r="A34" s="2"/>
      <c r="B34" s="87" t="s">
        <v>89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4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/>
      <c r="AD34" s="19" t="s">
        <v>52</v>
      </c>
      <c r="AE34" s="3"/>
      <c r="AF34" s="3"/>
      <c r="AG34" s="3"/>
      <c r="AH34" s="3"/>
      <c r="AI34" s="3"/>
      <c r="AJ34" s="3"/>
      <c r="AK34" s="50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2" t="s">
        <v>52</v>
      </c>
      <c r="BC34" s="3"/>
      <c r="BD34" s="3"/>
      <c r="BE34" s="3"/>
      <c r="BF34" s="3"/>
      <c r="BG34" s="3"/>
      <c r="BH34" s="3"/>
      <c r="BI34" s="50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65">
        <f>IF(CB36&lt;&gt;"",CB36,"")</f>
        <v>1</v>
      </c>
      <c r="CC34" s="66"/>
      <c r="CD34" s="66"/>
      <c r="CE34" s="66"/>
      <c r="CF34" s="66"/>
      <c r="CG34" s="66"/>
      <c r="CH34" s="66"/>
      <c r="CI34" s="66"/>
      <c r="CJ34" s="67"/>
      <c r="CK34" s="65">
        <f>IF(CK36&lt;&gt;"",1-CK36,"")</f>
        <v>0</v>
      </c>
      <c r="CL34" s="66"/>
      <c r="CM34" s="66"/>
      <c r="CN34" s="66"/>
      <c r="CO34" s="66"/>
      <c r="CP34" s="66"/>
      <c r="CQ34" s="66"/>
      <c r="CR34" s="66"/>
      <c r="CS34" s="67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6"/>
      <c r="DF34" s="14"/>
    </row>
    <row r="35" spans="1:110" ht="15" customHeight="1" thickBot="1">
      <c r="A35" s="2"/>
      <c r="B35" s="56" t="s">
        <v>90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0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/>
      <c r="AD35" s="32" t="s">
        <v>54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29" t="s">
        <v>54</v>
      </c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36"/>
      <c r="CC35" s="37"/>
      <c r="CD35" s="37"/>
      <c r="CE35" s="37"/>
      <c r="CF35" s="37"/>
      <c r="CG35" s="37"/>
      <c r="CH35" s="37"/>
      <c r="CI35" s="37"/>
      <c r="CJ35" s="68"/>
      <c r="CK35" s="36"/>
      <c r="CL35" s="37"/>
      <c r="CM35" s="37"/>
      <c r="CN35" s="37"/>
      <c r="CO35" s="37"/>
      <c r="CP35" s="37"/>
      <c r="CQ35" s="37"/>
      <c r="CR35" s="37"/>
      <c r="CS35" s="68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6"/>
      <c r="DF35" s="14"/>
    </row>
    <row r="36" spans="1:110" ht="15" customHeight="1" thickBot="1">
      <c r="A36" s="2"/>
      <c r="B36" s="87" t="s">
        <v>91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9"/>
      <c r="AD36" s="19" t="s">
        <v>52</v>
      </c>
      <c r="AE36" s="3"/>
      <c r="AF36" s="3"/>
      <c r="AG36" s="3"/>
      <c r="AH36" s="3"/>
      <c r="AI36" s="3"/>
      <c r="AJ36" s="3"/>
      <c r="AK36" s="53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5"/>
      <c r="BB36" s="2" t="s">
        <v>52</v>
      </c>
      <c r="BC36" s="3"/>
      <c r="BD36" s="3"/>
      <c r="BE36" s="3"/>
      <c r="BF36" s="3"/>
      <c r="BG36" s="3"/>
      <c r="BH36" s="3"/>
      <c r="BI36" s="53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5"/>
      <c r="CB36" s="69">
        <v>1</v>
      </c>
      <c r="CC36" s="70"/>
      <c r="CD36" s="70"/>
      <c r="CE36" s="70"/>
      <c r="CF36" s="70"/>
      <c r="CG36" s="70"/>
      <c r="CH36" s="70"/>
      <c r="CI36" s="70"/>
      <c r="CJ36" s="71"/>
      <c r="CK36" s="69">
        <v>1</v>
      </c>
      <c r="CL36" s="70"/>
      <c r="CM36" s="70"/>
      <c r="CN36" s="70"/>
      <c r="CO36" s="70"/>
      <c r="CP36" s="70"/>
      <c r="CQ36" s="70"/>
      <c r="CR36" s="70"/>
      <c r="CS36" s="71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6"/>
      <c r="DF36" s="14"/>
    </row>
    <row r="37" spans="1:110" ht="15" customHeight="1" thickBot="1">
      <c r="A37" s="2"/>
      <c r="B37" s="56" t="s">
        <v>90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0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2"/>
      <c r="AD37" s="32" t="s">
        <v>54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29" t="s">
        <v>54</v>
      </c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72"/>
      <c r="CC37" s="73"/>
      <c r="CD37" s="73"/>
      <c r="CE37" s="73"/>
      <c r="CF37" s="73"/>
      <c r="CG37" s="73"/>
      <c r="CH37" s="73"/>
      <c r="CI37" s="73"/>
      <c r="CJ37" s="74"/>
      <c r="CK37" s="72"/>
      <c r="CL37" s="73"/>
      <c r="CM37" s="73"/>
      <c r="CN37" s="73"/>
      <c r="CO37" s="73"/>
      <c r="CP37" s="73"/>
      <c r="CQ37" s="73"/>
      <c r="CR37" s="73"/>
      <c r="CS37" s="7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6"/>
      <c r="DF37" s="14"/>
    </row>
    <row r="38" spans="1:110" ht="15" customHeight="1">
      <c r="A38" s="15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1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31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6"/>
      <c r="DF38" s="14"/>
    </row>
    <row r="39" spans="1:110" ht="15" customHeight="1" thickBot="1">
      <c r="A39" s="15"/>
      <c r="B39" s="14" t="s">
        <v>82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6"/>
      <c r="DF39" s="14"/>
    </row>
    <row r="40" spans="1:110" ht="15" customHeight="1">
      <c r="A40" s="2"/>
      <c r="B40" s="111" t="s">
        <v>85</v>
      </c>
      <c r="C40" s="61"/>
      <c r="D40" s="61"/>
      <c r="E40" s="61"/>
      <c r="F40" s="61"/>
      <c r="G40" s="61"/>
      <c r="H40" s="61"/>
      <c r="I40" s="61"/>
      <c r="J40" s="61"/>
      <c r="K40" s="111" t="s">
        <v>84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2"/>
      <c r="AL40" s="111" t="s">
        <v>84</v>
      </c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2"/>
      <c r="BC40" s="60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2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6"/>
      <c r="DF40" s="14"/>
    </row>
    <row r="41" spans="1:110" ht="15" customHeight="1" thickBot="1">
      <c r="A41" s="2"/>
      <c r="B41" s="56" t="s">
        <v>86</v>
      </c>
      <c r="C41" s="57"/>
      <c r="D41" s="57"/>
      <c r="E41" s="57"/>
      <c r="F41" s="57"/>
      <c r="G41" s="57"/>
      <c r="H41" s="57"/>
      <c r="I41" s="57"/>
      <c r="J41" s="57"/>
      <c r="K41" s="56" t="s">
        <v>87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6"/>
      <c r="AL41" s="56" t="s">
        <v>83</v>
      </c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76"/>
      <c r="BC41" s="75" t="s">
        <v>76</v>
      </c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76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6"/>
      <c r="DF41" s="14"/>
    </row>
    <row r="42" spans="1:110" ht="15" customHeight="1" thickBot="1">
      <c r="A42" s="2"/>
      <c r="B42" s="110">
        <v>0.85</v>
      </c>
      <c r="C42" s="39"/>
      <c r="D42" s="39"/>
      <c r="E42" s="39"/>
      <c r="F42" s="39"/>
      <c r="G42" s="39"/>
      <c r="H42" s="39"/>
      <c r="I42" s="39"/>
      <c r="J42" s="39"/>
      <c r="K42" s="53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L42" s="53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5"/>
      <c r="BC42" s="44">
        <f>IF(AND(K42&lt;&gt;"",AL42&lt;&gt;""),0.85*$BC$29-BC50-BC49-BC48-BC47-BC46-BC45-BC44-BC43,0)</f>
        <v>0</v>
      </c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6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6"/>
      <c r="DF42" s="14"/>
    </row>
    <row r="43" spans="1:110" ht="15" customHeight="1" thickBot="1">
      <c r="A43" s="2"/>
      <c r="B43" s="110">
        <v>0.8</v>
      </c>
      <c r="C43" s="39"/>
      <c r="D43" s="39"/>
      <c r="E43" s="39"/>
      <c r="F43" s="39"/>
      <c r="G43" s="39"/>
      <c r="H43" s="39"/>
      <c r="I43" s="39"/>
      <c r="J43" s="39"/>
      <c r="K43" s="53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5"/>
      <c r="AL43" s="53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5"/>
      <c r="BC43" s="44">
        <f>IF(AND(K43&lt;&gt;"",AL43&lt;&gt;""),0.8*$BC$29-BC50-BC49-BC48-BC47-BC46-BC45-BC44,0)</f>
        <v>0</v>
      </c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6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6"/>
      <c r="DF43" s="14"/>
    </row>
    <row r="44" spans="1:110" ht="15" customHeight="1" thickBot="1">
      <c r="A44" s="2"/>
      <c r="B44" s="110">
        <v>0.75</v>
      </c>
      <c r="C44" s="39"/>
      <c r="D44" s="39"/>
      <c r="E44" s="39"/>
      <c r="F44" s="39"/>
      <c r="G44" s="39"/>
      <c r="H44" s="39"/>
      <c r="I44" s="39"/>
      <c r="J44" s="39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5"/>
      <c r="AL44" s="53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5"/>
      <c r="BC44" s="44">
        <f>IF(AND(K44&lt;&gt;"",AL44&lt;&gt;""),0.75*$BC$29-BC50-BC49-BC48-BC47-BC46-BP45,0)</f>
        <v>0</v>
      </c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6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6"/>
      <c r="DF44" s="14"/>
    </row>
    <row r="45" spans="1:110" ht="15" customHeight="1" thickBot="1">
      <c r="A45" s="2"/>
      <c r="B45" s="110">
        <v>0.7</v>
      </c>
      <c r="C45" s="39"/>
      <c r="D45" s="39"/>
      <c r="E45" s="39"/>
      <c r="F45" s="39"/>
      <c r="G45" s="39"/>
      <c r="H45" s="39"/>
      <c r="I45" s="39"/>
      <c r="J45" s="39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5"/>
      <c r="AL45" s="53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5"/>
      <c r="BC45" s="44">
        <f>IF(AND(K45&lt;&gt;"",AL45&lt;&gt;""),0.7*$BC$29-BC50-BC49-BC48-BC47-BP46,0)</f>
        <v>0</v>
      </c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6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6"/>
      <c r="DF45" s="14"/>
    </row>
    <row r="46" spans="1:110" ht="15" customHeight="1" thickBot="1">
      <c r="A46" s="2"/>
      <c r="B46" s="110">
        <v>0.65</v>
      </c>
      <c r="C46" s="39"/>
      <c r="D46" s="39"/>
      <c r="E46" s="39"/>
      <c r="F46" s="39"/>
      <c r="G46" s="39"/>
      <c r="H46" s="39"/>
      <c r="I46" s="39"/>
      <c r="J46" s="39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5"/>
      <c r="AL46" s="53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5"/>
      <c r="BC46" s="44">
        <f>IF(AND(K46&lt;&gt;"",AL46&lt;&gt;""),0.65*$BC$29-BC50-BC49-BC48-BC47,0)</f>
        <v>0</v>
      </c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6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6"/>
      <c r="DF46" s="14"/>
    </row>
    <row r="47" spans="1:110" ht="15" customHeight="1" thickBot="1">
      <c r="A47" s="2"/>
      <c r="B47" s="110">
        <v>0.6</v>
      </c>
      <c r="C47" s="39"/>
      <c r="D47" s="39"/>
      <c r="E47" s="39"/>
      <c r="F47" s="39"/>
      <c r="G47" s="39"/>
      <c r="H47" s="39"/>
      <c r="I47" s="39"/>
      <c r="J47" s="39"/>
      <c r="K47" s="5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5"/>
      <c r="AL47" s="53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5"/>
      <c r="BC47" s="44">
        <f>IF(AND(K47&lt;&gt;"",AL47&lt;&gt;""),0.6*$BC$29-BC48-BC49-BC50,0)</f>
        <v>0</v>
      </c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6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6"/>
      <c r="DF47" s="14"/>
    </row>
    <row r="48" spans="1:110" ht="15" customHeight="1" thickBot="1">
      <c r="A48" s="2"/>
      <c r="B48" s="110">
        <v>0.55</v>
      </c>
      <c r="C48" s="39"/>
      <c r="D48" s="39"/>
      <c r="E48" s="39"/>
      <c r="F48" s="39"/>
      <c r="G48" s="39"/>
      <c r="H48" s="39"/>
      <c r="I48" s="39"/>
      <c r="J48" s="39"/>
      <c r="K48" s="53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5"/>
      <c r="AL48" s="53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5"/>
      <c r="BC48" s="44">
        <f>IF(AND(K48&lt;&gt;"",AL48&lt;&gt;""),(0.05)*$BC$29,0)</f>
        <v>0</v>
      </c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6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6"/>
      <c r="DF48" s="14"/>
    </row>
    <row r="49" spans="1:110" ht="15" customHeight="1" thickBot="1">
      <c r="A49" s="2"/>
      <c r="B49" s="63">
        <f>IF(AND(CB34&lt;&gt;"",CK34&lt;&gt;""),CB34*CK34,"")</f>
        <v>0</v>
      </c>
      <c r="C49" s="64"/>
      <c r="D49" s="64"/>
      <c r="E49" s="64"/>
      <c r="F49" s="64"/>
      <c r="G49" s="64"/>
      <c r="H49" s="64"/>
      <c r="I49" s="64"/>
      <c r="J49" s="64"/>
      <c r="K49" s="38">
        <f>IF(AK34&lt;&gt;"",AK34,"")</f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40"/>
      <c r="AL49" s="41">
        <f>IF(N34&lt;&gt;"",N34,"")</f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3"/>
      <c r="BC49" s="44">
        <f>IF(AND(K49&lt;&gt;"",AL49&lt;&gt;""),B49*$BC$29,0)</f>
        <v>0</v>
      </c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6"/>
      <c r="BP49" s="14" t="s">
        <v>96</v>
      </c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6"/>
      <c r="DF49" s="14"/>
    </row>
    <row r="50" spans="1:110" ht="15" customHeight="1" thickBot="1">
      <c r="A50" s="2"/>
      <c r="B50" s="36">
        <f>IF(AND(CB36&lt;&gt;"",CK36&lt;&gt;""),CB36*CK36,"")</f>
        <v>1</v>
      </c>
      <c r="C50" s="37"/>
      <c r="D50" s="37"/>
      <c r="E50" s="37"/>
      <c r="F50" s="37"/>
      <c r="G50" s="37"/>
      <c r="H50" s="37"/>
      <c r="I50" s="37"/>
      <c r="J50" s="37"/>
      <c r="K50" s="38">
        <f>IF(AK36&lt;&gt;"",AK36,"")</f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40"/>
      <c r="AL50" s="41">
        <f>IF(N36&lt;&gt;"",N36,"")</f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/>
      <c r="BC50" s="44">
        <f>IF(AND(K50&lt;&gt;"",AL50&lt;&gt;""),B50*$BC$29,0)</f>
        <v>0</v>
      </c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6"/>
      <c r="BP50" s="14" t="s">
        <v>97</v>
      </c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6"/>
      <c r="DF50" s="14"/>
    </row>
    <row r="51" spans="1:110" ht="15" customHeight="1" thickBo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58">
        <f>IF(ABS(SUM(BC42:BO50)-BC31)&gt;1,SUM(BC42:BO50),"")</f>
        <v>0</v>
      </c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23"/>
      <c r="DF51" s="14"/>
    </row>
    <row r="52" ht="15" customHeight="1"/>
    <row r="53" ht="15" customHeight="1"/>
    <row r="54" ht="15" customHeight="1"/>
    <row r="55" ht="15" customHeight="1"/>
  </sheetData>
  <sheetProtection selectLockedCells="1"/>
  <mergeCells count="119">
    <mergeCell ref="K45:AK45"/>
    <mergeCell ref="K48:AK48"/>
    <mergeCell ref="K46:AK46"/>
    <mergeCell ref="K47:AK47"/>
    <mergeCell ref="B45:J45"/>
    <mergeCell ref="B46:J46"/>
    <mergeCell ref="B47:J47"/>
    <mergeCell ref="B48:J48"/>
    <mergeCell ref="BC48:BO48"/>
    <mergeCell ref="AL40:BB40"/>
    <mergeCell ref="AL41:BB41"/>
    <mergeCell ref="AL42:BB42"/>
    <mergeCell ref="AL43:BB43"/>
    <mergeCell ref="AL44:BB44"/>
    <mergeCell ref="AL45:BB45"/>
    <mergeCell ref="AL46:BB46"/>
    <mergeCell ref="BC44:BO44"/>
    <mergeCell ref="B43:J43"/>
    <mergeCell ref="B44:J44"/>
    <mergeCell ref="BC42:BO42"/>
    <mergeCell ref="BC43:BO43"/>
    <mergeCell ref="B40:J40"/>
    <mergeCell ref="K40:AK40"/>
    <mergeCell ref="K41:AK41"/>
    <mergeCell ref="K42:AK42"/>
    <mergeCell ref="K43:AK43"/>
    <mergeCell ref="K44:AK44"/>
    <mergeCell ref="BP24:DC24"/>
    <mergeCell ref="BP25:DC25"/>
    <mergeCell ref="BC29:BO29"/>
    <mergeCell ref="BC30:BO30"/>
    <mergeCell ref="BC31:BO31"/>
    <mergeCell ref="AC12:BL12"/>
    <mergeCell ref="AC13:BL13"/>
    <mergeCell ref="AC14:BL14"/>
    <mergeCell ref="AC16:BL16"/>
    <mergeCell ref="BE28:BO28"/>
    <mergeCell ref="BP26:DC26"/>
    <mergeCell ref="BP27:DC27"/>
    <mergeCell ref="BE20:BO20"/>
    <mergeCell ref="BE21:BO21"/>
    <mergeCell ref="BE22:BO22"/>
    <mergeCell ref="BE23:BO23"/>
    <mergeCell ref="BP20:DC20"/>
    <mergeCell ref="BP21:DC21"/>
    <mergeCell ref="BP22:DC22"/>
    <mergeCell ref="BP23:DC23"/>
    <mergeCell ref="AN27:BD27"/>
    <mergeCell ref="BE26:BO26"/>
    <mergeCell ref="BE27:BO27"/>
    <mergeCell ref="AN21:BD21"/>
    <mergeCell ref="AN22:BD22"/>
    <mergeCell ref="AN23:BD23"/>
    <mergeCell ref="AN24:BD24"/>
    <mergeCell ref="BE24:BO24"/>
    <mergeCell ref="BE25:BO25"/>
    <mergeCell ref="CP6:DC6"/>
    <mergeCell ref="Y3:BV3"/>
    <mergeCell ref="Y4:BV4"/>
    <mergeCell ref="X20:AM20"/>
    <mergeCell ref="X21:AM21"/>
    <mergeCell ref="X22:AM22"/>
    <mergeCell ref="BV10:DC10"/>
    <mergeCell ref="B34:M34"/>
    <mergeCell ref="B35:M35"/>
    <mergeCell ref="B36:M36"/>
    <mergeCell ref="B37:M37"/>
    <mergeCell ref="N33:AC33"/>
    <mergeCell ref="S10:BC10"/>
    <mergeCell ref="BB33:CA33"/>
    <mergeCell ref="BI34:CA34"/>
    <mergeCell ref="AK34:BA34"/>
    <mergeCell ref="AD33:BA33"/>
    <mergeCell ref="B26:W26"/>
    <mergeCell ref="B27:W27"/>
    <mergeCell ref="X25:AM25"/>
    <mergeCell ref="X26:AM26"/>
    <mergeCell ref="X27:AM27"/>
    <mergeCell ref="AN20:BD20"/>
    <mergeCell ref="X23:AM23"/>
    <mergeCell ref="X24:AM24"/>
    <mergeCell ref="AN25:BD25"/>
    <mergeCell ref="AN26:BD26"/>
    <mergeCell ref="CB33:CJ33"/>
    <mergeCell ref="Y2:BV2"/>
    <mergeCell ref="R6:BW6"/>
    <mergeCell ref="V7:AH7"/>
    <mergeCell ref="AX7:BT7"/>
    <mergeCell ref="CF7:DC7"/>
    <mergeCell ref="V8:DC8"/>
    <mergeCell ref="S9:BC9"/>
    <mergeCell ref="CK33:CS33"/>
    <mergeCell ref="BV9:DC9"/>
    <mergeCell ref="CB34:CJ35"/>
    <mergeCell ref="CK34:CS35"/>
    <mergeCell ref="CK36:CS37"/>
    <mergeCell ref="CB36:CJ37"/>
    <mergeCell ref="N34:AC35"/>
    <mergeCell ref="BC41:BO41"/>
    <mergeCell ref="BC51:BO51"/>
    <mergeCell ref="AK36:BA36"/>
    <mergeCell ref="BI36:CA36"/>
    <mergeCell ref="AL47:BB47"/>
    <mergeCell ref="BC40:BO40"/>
    <mergeCell ref="B49:J49"/>
    <mergeCell ref="K49:AK49"/>
    <mergeCell ref="AL49:BB49"/>
    <mergeCell ref="BC49:BO49"/>
    <mergeCell ref="BC45:BO45"/>
    <mergeCell ref="B50:J50"/>
    <mergeCell ref="K50:AK50"/>
    <mergeCell ref="AL50:BB50"/>
    <mergeCell ref="BC50:BO50"/>
    <mergeCell ref="N36:AC37"/>
    <mergeCell ref="BC46:BO46"/>
    <mergeCell ref="BC47:BO47"/>
    <mergeCell ref="AL48:BB48"/>
    <mergeCell ref="B41:J41"/>
    <mergeCell ref="B42:J42"/>
  </mergeCells>
  <printOptions/>
  <pageMargins left="0.75" right="0.4" top="0.45" bottom="0.38" header="0.5" footer="0.4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M48"/>
  <sheetViews>
    <sheetView zoomScalePageLayoutView="0" workbookViewId="0" topLeftCell="A1">
      <selection activeCell="A1" sqref="A1:DO51"/>
    </sheetView>
  </sheetViews>
  <sheetFormatPr defaultColWidth="9.140625" defaultRowHeight="12.75"/>
  <sheetData>
    <row r="2" ht="12.75">
      <c r="DM2" t="s">
        <v>0</v>
      </c>
    </row>
    <row r="3" ht="12.75">
      <c r="DM3" t="s">
        <v>1</v>
      </c>
    </row>
    <row r="6" spans="4:79" ht="12.75">
      <c r="D6" t="s">
        <v>2</v>
      </c>
      <c r="CA6" t="s">
        <v>3</v>
      </c>
    </row>
    <row r="8" spans="2:83" ht="12.75">
      <c r="B8" t="s">
        <v>4</v>
      </c>
      <c r="CE8" t="s">
        <v>5</v>
      </c>
    </row>
    <row r="9" spans="2:82" ht="12.75">
      <c r="B9" t="s">
        <v>6</v>
      </c>
      <c r="AB9" t="s">
        <v>7</v>
      </c>
      <c r="AI9" t="s">
        <v>7</v>
      </c>
      <c r="AS9" t="s">
        <v>8</v>
      </c>
      <c r="CD9" t="s">
        <v>9</v>
      </c>
    </row>
    <row r="10" spans="2:102" ht="12.75">
      <c r="B10" t="s">
        <v>10</v>
      </c>
      <c r="BO10" t="s">
        <v>11</v>
      </c>
      <c r="CN10" t="s">
        <v>11</v>
      </c>
      <c r="CX10" t="s">
        <v>11</v>
      </c>
    </row>
    <row r="11" spans="2:71" ht="12.75">
      <c r="B11" t="s">
        <v>12</v>
      </c>
      <c r="BS11" t="s">
        <v>13</v>
      </c>
    </row>
    <row r="12" spans="2:71" ht="12.75">
      <c r="B12" t="s">
        <v>14</v>
      </c>
      <c r="BS12" t="s">
        <v>15</v>
      </c>
    </row>
    <row r="14" ht="12.75">
      <c r="B14" t="s">
        <v>16</v>
      </c>
    </row>
    <row r="15" ht="12.75">
      <c r="E15" t="s">
        <v>17</v>
      </c>
    </row>
    <row r="16" ht="12.75">
      <c r="E16" t="s">
        <v>18</v>
      </c>
    </row>
    <row r="17" ht="12.75">
      <c r="E17" t="s">
        <v>19</v>
      </c>
    </row>
    <row r="18" ht="12.75">
      <c r="E18" t="s">
        <v>20</v>
      </c>
    </row>
    <row r="20" ht="12.75">
      <c r="B20" t="s">
        <v>21</v>
      </c>
    </row>
    <row r="21" spans="4:103" ht="12.75">
      <c r="D21" t="s">
        <v>22</v>
      </c>
      <c r="AB21" t="s">
        <v>23</v>
      </c>
      <c r="AR21" t="s">
        <v>24</v>
      </c>
      <c r="BL21" t="s">
        <v>25</v>
      </c>
      <c r="BW21" t="s">
        <v>26</v>
      </c>
      <c r="CY21" t="s">
        <v>27</v>
      </c>
    </row>
    <row r="22" spans="4:64" ht="12.75">
      <c r="D22" t="s">
        <v>28</v>
      </c>
      <c r="AR22" t="s">
        <v>29</v>
      </c>
      <c r="BL22" s="1">
        <v>86</v>
      </c>
    </row>
    <row r="23" ht="12.75">
      <c r="D23" t="s">
        <v>30</v>
      </c>
    </row>
    <row r="24" spans="4:64" ht="12.75">
      <c r="D24" t="s">
        <v>31</v>
      </c>
      <c r="BL24" s="1">
        <v>95</v>
      </c>
    </row>
    <row r="25" spans="4:103" ht="12.75">
      <c r="D25" t="s">
        <v>32</v>
      </c>
      <c r="CY25" t="s">
        <v>33</v>
      </c>
    </row>
    <row r="26" ht="12.75">
      <c r="D26" t="s">
        <v>34</v>
      </c>
    </row>
    <row r="27" spans="4:103" ht="12.75">
      <c r="D27" t="s">
        <v>35</v>
      </c>
      <c r="CY27" t="s">
        <v>36</v>
      </c>
    </row>
    <row r="29" spans="4:75" ht="12.75">
      <c r="D29" t="s">
        <v>37</v>
      </c>
      <c r="AB29" t="s">
        <v>38</v>
      </c>
      <c r="BW29" t="s">
        <v>39</v>
      </c>
    </row>
    <row r="30" ht="12.75">
      <c r="D30" t="s">
        <v>40</v>
      </c>
    </row>
    <row r="31" spans="4:103" ht="12.75">
      <c r="D31" t="s">
        <v>41</v>
      </c>
      <c r="CY31" t="s">
        <v>33</v>
      </c>
    </row>
    <row r="32" spans="4:103" ht="12.75">
      <c r="D32" t="s">
        <v>42</v>
      </c>
      <c r="CY32" t="s">
        <v>33</v>
      </c>
    </row>
    <row r="33" ht="12.75">
      <c r="D33" t="s">
        <v>34</v>
      </c>
    </row>
    <row r="34" spans="4:103" ht="12.75">
      <c r="D34" t="s">
        <v>42</v>
      </c>
      <c r="CY34" t="s">
        <v>33</v>
      </c>
    </row>
    <row r="35" ht="12.75">
      <c r="D35" t="s">
        <v>43</v>
      </c>
    </row>
    <row r="36" spans="4:103" ht="12.75">
      <c r="D36" t="s">
        <v>42</v>
      </c>
      <c r="CY36" t="s">
        <v>33</v>
      </c>
    </row>
    <row r="37" ht="12.75">
      <c r="D37" t="s">
        <v>34</v>
      </c>
    </row>
    <row r="38" spans="62:64" ht="12.75">
      <c r="BJ38" t="s">
        <v>44</v>
      </c>
      <c r="BL38" s="1">
        <v>181</v>
      </c>
    </row>
    <row r="39" ht="12.75">
      <c r="C39" t="s">
        <v>45</v>
      </c>
    </row>
    <row r="40" spans="4:80" ht="12.75">
      <c r="D40" t="s">
        <v>46</v>
      </c>
      <c r="T40" t="s">
        <v>47</v>
      </c>
      <c r="AJ40" t="s">
        <v>48</v>
      </c>
      <c r="AP40" t="s">
        <v>49</v>
      </c>
      <c r="CB40" t="s">
        <v>50</v>
      </c>
    </row>
    <row r="41" spans="4:80" ht="12.75">
      <c r="D41" t="s">
        <v>51</v>
      </c>
      <c r="AP41" t="s">
        <v>52</v>
      </c>
      <c r="CB41" t="s">
        <v>52</v>
      </c>
    </row>
    <row r="42" spans="4:80" ht="12.75">
      <c r="D42" t="s">
        <v>53</v>
      </c>
      <c r="AP42" t="s">
        <v>54</v>
      </c>
      <c r="CB42" t="s">
        <v>54</v>
      </c>
    </row>
    <row r="43" spans="4:80" ht="12.75">
      <c r="D43" t="s">
        <v>55</v>
      </c>
      <c r="AP43" t="s">
        <v>52</v>
      </c>
      <c r="CB43" t="s">
        <v>52</v>
      </c>
    </row>
    <row r="44" spans="4:80" ht="12.75">
      <c r="D44" t="s">
        <v>53</v>
      </c>
      <c r="AP44" t="s">
        <v>54</v>
      </c>
      <c r="CB44" t="s">
        <v>54</v>
      </c>
    </row>
    <row r="46" ht="12.75">
      <c r="C46" t="s">
        <v>56</v>
      </c>
    </row>
    <row r="47" spans="7:82" ht="12.75">
      <c r="G47" t="s">
        <v>57</v>
      </c>
      <c r="AW47" t="s">
        <v>58</v>
      </c>
      <c r="CD47" t="s">
        <v>59</v>
      </c>
    </row>
    <row r="48" ht="12.75">
      <c r="C48" t="s"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&amp; C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llanes</dc:creator>
  <cp:keywords/>
  <dc:description/>
  <cp:lastModifiedBy>cesar llanes</cp:lastModifiedBy>
  <cp:lastPrinted>2008-10-24T19:19:09Z</cp:lastPrinted>
  <dcterms:created xsi:type="dcterms:W3CDTF">2008-06-19T16:09:39Z</dcterms:created>
  <dcterms:modified xsi:type="dcterms:W3CDTF">2008-12-02T05:14:42Z</dcterms:modified>
  <cp:category/>
  <cp:version/>
  <cp:contentType/>
  <cp:contentStatus/>
</cp:coreProperties>
</file>